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Dimensionamento Usos" sheetId="1" state="visible" r:id="rId3"/>
    <sheet name="Balanço Hídrico Básico" sheetId="2" state="visible" r:id="rId4"/>
    <sheet name="Dados Pluviométricos" sheetId="3" state="visible" r:id="rId5"/>
    <sheet name="CoeficienteEscoament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<sst xmlns="http://schemas.openxmlformats.org/spreadsheetml/2006/main" count="107" uniqueCount="74">
  <si>
    <t xml:space="preserve">Dimensionamento de usos não potáveis</t>
  </si>
  <si>
    <t xml:space="preserve">Uso não potável</t>
  </si>
  <si>
    <t xml:space="preserve">Local/Setor</t>
  </si>
  <si>
    <t xml:space="preserve">Demanda diária (L/dia)</t>
  </si>
  <si>
    <t xml:space="preserve">Frequência
(dias por mês)</t>
  </si>
  <si>
    <t xml:space="preserve">Demanda mensal (L/mês)</t>
  </si>
  <si>
    <t xml:space="preserve">Demanda mensal (m³/mês)</t>
  </si>
  <si>
    <t xml:space="preserve">Atendido por água de chuva/reuso? (Sim/Não)</t>
  </si>
  <si>
    <t xml:space="preserve">Observações</t>
  </si>
  <si>
    <t xml:space="preserve">Lavagem de pisos (5 L por m² de área lavada)</t>
  </si>
  <si>
    <t xml:space="preserve">Sim</t>
  </si>
  <si>
    <t xml:space="preserve">Lavagem de veículos (300 L/ veículo)</t>
  </si>
  <si>
    <t xml:space="preserve">Irrigação para fins paisagísticos (4 L por m² de área irrigada)</t>
  </si>
  <si>
    <t xml:space="preserve">Uso ornamental (fontes, chafarizes e lagos)</t>
  </si>
  <si>
    <t xml:space="preserve">Reserva técnica de incêndio (20% do uso médio mensal do empreendimento)</t>
  </si>
  <si>
    <t xml:space="preserve">Não</t>
  </si>
  <si>
    <t xml:space="preserve">Total (demanda mensal)</t>
  </si>
  <si>
    <t xml:space="preserve">Parâmetros</t>
  </si>
  <si>
    <t xml:space="preserve">Campo</t>
  </si>
  <si>
    <t xml:space="preserve">Valor</t>
  </si>
  <si>
    <t xml:space="preserve">Observação</t>
  </si>
  <si>
    <r>
      <rPr>
        <sz val="11"/>
        <color theme="1"/>
        <rFont val="Aptos"/>
        <family val="2"/>
        <charset val="1"/>
      </rPr>
      <t xml:space="preserve">Área de captação A</t>
    </r>
    <r>
      <rPr>
        <vertAlign val="subscript"/>
        <sz val="11"/>
        <color theme="1"/>
        <rFont val="Aptos"/>
        <family val="2"/>
        <charset val="1"/>
      </rPr>
      <t xml:space="preserve">c</t>
    </r>
    <r>
      <rPr>
        <sz val="11"/>
        <color theme="1"/>
        <rFont val="Aptos"/>
        <family val="2"/>
        <charset val="1"/>
      </rPr>
      <t xml:space="preserve"> (m²) - Área de efetiva captação de água para garantir um volume de água mínimo para atender aos usos</t>
    </r>
  </si>
  <si>
    <t xml:space="preserve">Coeficiente de escoamento C (runoff)</t>
  </si>
  <si>
    <t xml:space="preserve">Eficiência do sistema η</t>
  </si>
  <si>
    <t xml:space="preserve">First flush médio (2mm para cada três dias consecutivos sem chuva - 3 episódios por mês) [opcional]</t>
  </si>
  <si>
    <t xml:space="preserve">Volume do reservatório S (m³) (Valor estimado para os usos mensais)</t>
  </si>
  <si>
    <r>
      <rPr>
        <sz val="11"/>
        <color theme="1"/>
        <rFont val="Aptos"/>
        <family val="2"/>
        <charset val="1"/>
      </rPr>
      <t xml:space="preserve">Volume inicial V</t>
    </r>
    <r>
      <rPr>
        <vertAlign val="subscript"/>
        <sz val="11"/>
        <color theme="1"/>
        <rFont val="Aptos"/>
        <family val="2"/>
        <charset val="1"/>
      </rPr>
      <t xml:space="preserve">0</t>
    </r>
    <r>
      <rPr>
        <sz val="11"/>
        <color theme="1"/>
        <rFont val="Aptos"/>
        <family val="2"/>
        <charset val="1"/>
      </rPr>
      <t xml:space="preserve"> (m³)</t>
    </r>
  </si>
  <si>
    <t xml:space="preserve">Mês</t>
  </si>
  <si>
    <t xml:space="preserve">P(mês) (mm)</t>
  </si>
  <si>
    <t xml:space="preserve">Demanda(D) por mês (m³)</t>
  </si>
  <si>
    <r>
      <rPr>
        <b val="true"/>
        <sz val="12"/>
        <color rgb="FFFFFFFF"/>
        <rFont val="Aptos Display"/>
        <family val="2"/>
        <charset val="1"/>
      </rPr>
      <t xml:space="preserve">V</t>
    </r>
    <r>
      <rPr>
        <b val="true"/>
        <vertAlign val="subscript"/>
        <sz val="12"/>
        <color rgb="FFFFFFFF"/>
        <rFont val="Aptos Display"/>
        <family val="2"/>
        <charset val="1"/>
      </rPr>
      <t xml:space="preserve">captável </t>
    </r>
    <r>
      <rPr>
        <b val="true"/>
        <sz val="12"/>
        <color rgb="FFFFFFFF"/>
        <rFont val="Aptos Display"/>
        <family val="2"/>
        <charset val="1"/>
      </rPr>
      <t xml:space="preserve"> por mês (m³)</t>
    </r>
  </si>
  <si>
    <r>
      <rPr>
        <b val="true"/>
        <sz val="12"/>
        <color rgb="FFFFFFFF"/>
        <rFont val="Aptos Display"/>
        <family val="2"/>
        <charset val="1"/>
      </rPr>
      <t xml:space="preserve">V</t>
    </r>
    <r>
      <rPr>
        <b val="true"/>
        <vertAlign val="subscript"/>
        <sz val="12"/>
        <color rgb="FFFFFFFF"/>
        <rFont val="Aptos Display"/>
        <family val="2"/>
        <charset val="1"/>
      </rPr>
      <t xml:space="preserve">Disponível </t>
    </r>
    <r>
      <rPr>
        <b val="true"/>
        <sz val="12"/>
        <color rgb="FFFFFFFF"/>
        <rFont val="Aptos Display"/>
        <family val="2"/>
        <charset val="1"/>
      </rPr>
      <t xml:space="preserve">(Vprev+Q) (m³)</t>
    </r>
  </si>
  <si>
    <t xml:space="preserve">Atendido Y(mês) (m³)</t>
  </si>
  <si>
    <t xml:space="preserve">Volume final V(mês) (m³)</t>
  </si>
  <si>
    <t xml:space="preserve">Extravasor (m³)</t>
  </si>
  <si>
    <t xml:space="preserve">Atendeu 100%?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</si>
  <si>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</si>
  <si>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</si>
  <si>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</si>
  <si>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</si>
  <si>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</si>
  <si>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</si>
  <si>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</si>
  <si>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</si>
  <si>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</si>
  <si>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</si>
  <si>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novembro</t>
  </si>
  <si>
    <t xml:space="preserve">dezembro</t>
  </si>
  <si>
    <t xml:space="preserve">Dados Pluviométricos
Fonte: IDR-Paraná</t>
  </si>
  <si>
    <t xml:space="preserve">Média mensal 1995-2025</t>
  </si>
  <si>
    <t xml:space="preserve">Média Histórica (mm)</t>
  </si>
  <si>
    <t xml:space="preserve">Média anual</t>
  </si>
  <si>
    <t xml:space="preserve">Material</t>
  </si>
  <si>
    <t xml:space="preserve">Coeficiente</t>
  </si>
  <si>
    <t xml:space="preserve">Referência</t>
  </si>
  <si>
    <t xml:space="preserve">Concreto</t>
  </si>
  <si>
    <t xml:space="preserve">0,90</t>
  </si>
  <si>
    <t xml:space="preserve">Althof (2021) upud Farreny et al. (2011)</t>
  </si>
  <si>
    <t xml:space="preserve">Metal</t>
  </si>
  <si>
    <t xml:space="preserve">0,95</t>
  </si>
  <si>
    <t xml:space="preserve">Telha cerâmica</t>
  </si>
  <si>
    <t xml:space="preserve">0,80 - 0,90</t>
  </si>
  <si>
    <t xml:space="preserve">Althof (2021) upud Frasier (1975)</t>
  </si>
  <si>
    <t xml:space="preserve">Telhas corrugadas de metal</t>
  </si>
  <si>
    <t xml:space="preserve">0,70 - 0,90</t>
  </si>
  <si>
    <t xml:space="preserve">Metal e fibra de vidro</t>
  </si>
  <si>
    <t xml:space="preserve">0,90 - 0,95</t>
  </si>
  <si>
    <t xml:space="preserve">Althof (2021) upud Waterfall (2004)</t>
  </si>
  <si>
    <t xml:space="preserve">Solo com vegetação</t>
  </si>
  <si>
    <t xml:space="preserve">0,20 - 0,75</t>
  </si>
  <si>
    <t xml:space="preserve">Telhados verdes</t>
  </si>
  <si>
    <t xml:space="preserve">0,27</t>
  </si>
  <si>
    <t xml:space="preserve">Althof (2021) upud Khan (2001)</t>
  </si>
  <si>
    <t xml:space="preserve">ALTHOF, Rodrigo Boeing. A avaliação do coeficiente de escoamento superficial em diferentes tipos de cobertura. Itajubá, MG: Editora Kreatik, 2021. 58 p.: il. ISBN 978-65-993959-1-8. 
FARRENY, R. et al. Roof selection for rainwater harvesting: Quantity and quality assessments in Spain. Physics and Chemistry of the Earth, 45, p. 3245-3254, 2011. 
FRASIER, G. W. Proceedings of water harvesting symposium. Berkeley: USDA (United States Agricultural Research Service), 1975. 
WATERFALL, P. H. Harvesting rainwater for landscape use. University of Arizona Cooperative. Disponível em: http://ag.arizona.edu/pubs/water/az1052/harvest.html. Acesso em: 23 ago. 2012. 
KHAN, I. A. Domestic roof water harvesting technology in that desert, Índia. RWH Conference. IITD. New Delhi, abr. 2001.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</si>
</sst>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.000"/>
    <numFmt numFmtId="167" formatCode="0"/>
    <numFmt numFmtId="168" formatCode="0.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ptos"/>
      <family val="2"/>
      <charset val="1"/>
    </font>
    <font>
      <b val="true"/>
      <sz val="16"/>
      <color rgb="FFFFFFFF"/>
      <name val="Aptos"/>
      <family val="2"/>
      <charset val="1"/>
    </font>
    <font>
      <b val="true"/>
      <sz val="12"/>
      <color rgb="FFFFFFFF"/>
      <name val="Aptos"/>
      <family val="2"/>
      <charset val="1"/>
    </font>
    <font>
      <b val="true"/>
      <sz val="12"/>
      <name val="Aptos"/>
      <family val="2"/>
      <charset val="1"/>
    </font>
    <font>
      <sz val="11"/>
      <color theme="1"/>
      <name val="Aptos"/>
      <family val="2"/>
      <charset val="1"/>
    </font>
    <font>
      <b val="true"/>
      <sz val="12"/>
      <color rgb="FFFFFFFF"/>
      <name val="Aptos Display"/>
      <family val="2"/>
      <charset val="1"/>
    </font>
    <font>
      <vertAlign val="subscript"/>
      <sz val="11"/>
      <color theme="1"/>
      <name val="Aptos"/>
      <family val="2"/>
      <charset val="1"/>
    </font>
    <font>
      <b val="true"/>
      <vertAlign val="subscript"/>
      <sz val="12"/>
      <color rgb="FFFFFFFF"/>
      <name val="Aptos Display"/>
      <family val="2"/>
      <charset val="1"/>
    </font>
    <font>
      <b val="true"/>
      <sz val="11"/>
      <color rgb="FFFFFFFF"/>
      <name val="Aptos Display"/>
      <family val="2"/>
      <charset val="1"/>
    </font>
    <font>
      <b val="true"/>
      <sz val="11"/>
      <color theme="1"/>
      <name val="Aptos Display"/>
      <family val="2"/>
      <charset val="1"/>
    </font>
    <font>
      <sz val="11"/>
      <color theme="1"/>
      <name val="Aptos Display"/>
      <family val="2"/>
      <charset val="1"/>
    </font>
    <font>
      <b val="true"/>
      <sz val="11"/>
      <color theme="1"/>
      <name val="Calibri"/>
      <family val="2"/>
      <charset val="1"/>
    </font>
    <font>
      <sz val="14"/>
      <color theme="1"/>
      <name val="Aptos Display"/>
      <family val="2"/>
      <charset val="1"/>
    </font>
    <font>
      <b val="true"/>
      <sz val="14"/>
      <color rgb="FFFFFFFF"/>
      <name val="Aptos Display"/>
      <family val="2"/>
      <charset val="1"/>
    </font>
    <font>
      <sz val="8"/>
      <color theme="1"/>
      <name val="Aptos Display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863D"/>
        <bgColor rgb="FF008080"/>
      </patternFill>
    </fill>
    <fill>
      <patternFill patternType="solid">
        <fgColor theme="6" tint="0.7999"/>
        <bgColor rgb="FFFFFFFF"/>
      </patternFill>
    </fill>
    <fill>
      <patternFill patternType="solid">
        <fgColor rgb="FF227ACB"/>
        <bgColor rgb="FF3366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63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227ACB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9.1484375" defaultRowHeight="15.75" customHeight="false" zeroHeight="false" outlineLevelRow="0" outlineLevelCol="0"/>
  <cols>
    <col collapsed="false" customWidth="true" hidden="false" outlineLevel="0" max="1" min="1" style="1" width="67.75"/>
    <col collapsed="false" customWidth="true" hidden="false" outlineLevel="0" max="2" min="2" style="1" width="18"/>
    <col collapsed="false" customWidth="true" hidden="false" outlineLevel="0" max="4" min="3" style="1" width="19.57"/>
    <col collapsed="false" customWidth="true" hidden="false" outlineLevel="0" max="6" min="5" style="1" width="20"/>
    <col collapsed="false" customWidth="true" hidden="false" outlineLevel="0" max="8" min="7" style="1" width="28"/>
    <col collapsed="false" customWidth="false" hidden="false" outlineLevel="0" max="16384" min="9" style="1" width="9.14"/>
  </cols>
  <sheetData>
    <row r="1" customFormat="false" ht="31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52.9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false" ht="16.5" hidden="false" customHeight="true" outlineLevel="0" collapsed="false">
      <c r="A3" s="4" t="s">
        <v>9</v>
      </c>
      <c r="B3" s="4"/>
      <c r="C3" s="5" t="n">
        <v>750</v>
      </c>
      <c r="D3" s="5" t="n">
        <v>10</v>
      </c>
      <c r="E3" s="6" t="n">
        <f aca="false">C3*D3</f>
        <v>7500</v>
      </c>
      <c r="F3" s="6" t="n">
        <f aca="false">E3/1000</f>
        <v>7.5</v>
      </c>
      <c r="G3" s="4" t="s">
        <v>10</v>
      </c>
      <c r="H3" s="4"/>
    </row>
    <row r="4" customFormat="false" ht="36" hidden="false" customHeight="true" outlineLevel="0" collapsed="false">
      <c r="A4" s="4" t="s">
        <v>11</v>
      </c>
      <c r="B4" s="4"/>
      <c r="C4" s="5" t="n">
        <v>0</v>
      </c>
      <c r="D4" s="5" t="n">
        <v>0</v>
      </c>
      <c r="E4" s="6" t="n">
        <f aca="false">C4*D4</f>
        <v>0</v>
      </c>
      <c r="F4" s="6" t="n">
        <f aca="false">E4/1000</f>
        <v>0</v>
      </c>
      <c r="G4" s="4" t="s">
        <v>10</v>
      </c>
      <c r="H4" s="4"/>
    </row>
    <row r="5" customFormat="false" ht="16.5" hidden="false" customHeight="true" outlineLevel="0" collapsed="false">
      <c r="A5" s="4" t="s">
        <v>12</v>
      </c>
      <c r="B5" s="4"/>
      <c r="C5" s="5" t="n">
        <v>600</v>
      </c>
      <c r="D5" s="5" t="n">
        <v>10</v>
      </c>
      <c r="E5" s="6" t="n">
        <f aca="false">C5*D5</f>
        <v>6000</v>
      </c>
      <c r="F5" s="6" t="n">
        <f aca="false">E5/1000</f>
        <v>6</v>
      </c>
      <c r="G5" s="4" t="s">
        <v>10</v>
      </c>
      <c r="H5" s="4"/>
    </row>
    <row r="6" customFormat="false" ht="32.25" hidden="false" customHeight="true" outlineLevel="0" collapsed="false">
      <c r="A6" s="4" t="s">
        <v>13</v>
      </c>
      <c r="B6" s="4"/>
      <c r="C6" s="5" t="n">
        <v>0</v>
      </c>
      <c r="D6" s="5" t="n">
        <v>0</v>
      </c>
      <c r="E6" s="6" t="n">
        <f aca="false">C6*D6</f>
        <v>0</v>
      </c>
      <c r="F6" s="6" t="n">
        <f aca="false">E6/1000</f>
        <v>0</v>
      </c>
      <c r="G6" s="4" t="s">
        <v>10</v>
      </c>
      <c r="H6" s="4"/>
    </row>
    <row r="7" customFormat="false" ht="32.25" hidden="false" customHeight="true" outlineLevel="0" collapsed="false">
      <c r="A7" s="4" t="s">
        <v>14</v>
      </c>
      <c r="B7" s="4"/>
      <c r="C7" s="5" t="n">
        <v>0</v>
      </c>
      <c r="D7" s="5" t="n">
        <v>0</v>
      </c>
      <c r="E7" s="6" t="n">
        <f aca="false">C7*D7</f>
        <v>0</v>
      </c>
      <c r="F7" s="6" t="n">
        <f aca="false">E7/1000</f>
        <v>0</v>
      </c>
      <c r="G7" s="4" t="s">
        <v>15</v>
      </c>
      <c r="H7" s="4"/>
    </row>
    <row r="8" customFormat="false" ht="15.75" hidden="false" customHeight="false" outlineLevel="0" collapsed="false">
      <c r="A8" s="4"/>
      <c r="B8" s="4"/>
      <c r="C8" s="5"/>
      <c r="D8" s="5"/>
      <c r="E8" s="6" t="n">
        <f aca="false">C8*D8</f>
        <v>0</v>
      </c>
      <c r="F8" s="6" t="n">
        <f aca="false">E8/1000</f>
        <v>0</v>
      </c>
      <c r="G8" s="4" t="s">
        <v>15</v>
      </c>
      <c r="H8" s="4"/>
    </row>
    <row r="9" customFormat="false" ht="18.75" hidden="false" customHeight="true" outlineLevel="0" collapsed="false">
      <c r="A9" s="4"/>
      <c r="B9" s="4"/>
      <c r="C9" s="5"/>
      <c r="D9" s="5"/>
      <c r="E9" s="6" t="n">
        <f aca="false">C9*D9</f>
        <v>0</v>
      </c>
      <c r="F9" s="6" t="n">
        <f aca="false">E9/1000</f>
        <v>0</v>
      </c>
      <c r="G9" s="4" t="s">
        <v>15</v>
      </c>
      <c r="H9" s="4"/>
    </row>
    <row r="10" customFormat="false" ht="15.75" hidden="false" customHeight="false" outlineLevel="0" collapsed="false">
      <c r="A10" s="4"/>
      <c r="B10" s="4"/>
      <c r="C10" s="5"/>
      <c r="D10" s="5"/>
      <c r="E10" s="6" t="n">
        <f aca="false">C10*D10</f>
        <v>0</v>
      </c>
      <c r="F10" s="6" t="n">
        <f aca="false">E10/1000</f>
        <v>0</v>
      </c>
      <c r="G10" s="4" t="s">
        <v>15</v>
      </c>
      <c r="H10" s="4"/>
    </row>
    <row r="11" customFormat="false" ht="15.75" hidden="false" customHeight="false" outlineLevel="0" collapsed="false">
      <c r="A11" s="4"/>
      <c r="B11" s="4"/>
      <c r="C11" s="5"/>
      <c r="D11" s="5"/>
      <c r="E11" s="6" t="n">
        <f aca="false">C11*D11</f>
        <v>0</v>
      </c>
      <c r="F11" s="6" t="n">
        <f aca="false">E11/1000</f>
        <v>0</v>
      </c>
      <c r="G11" s="4" t="s">
        <v>15</v>
      </c>
      <c r="H11" s="4"/>
    </row>
    <row r="12" customFormat="false" ht="15.75" hidden="false" customHeight="false" outlineLevel="0" collapsed="false">
      <c r="A12" s="4"/>
      <c r="B12" s="4"/>
      <c r="C12" s="5"/>
      <c r="D12" s="5"/>
      <c r="E12" s="6" t="n">
        <f aca="false">C12*D12</f>
        <v>0</v>
      </c>
      <c r="F12" s="6" t="n">
        <f aca="false">E12/1000</f>
        <v>0</v>
      </c>
      <c r="G12" s="4" t="s">
        <v>15</v>
      </c>
      <c r="H12" s="4"/>
    </row>
    <row r="13" customFormat="false" ht="15.75" hidden="false" customHeight="false" outlineLevel="0" collapsed="false">
      <c r="A13" s="4"/>
      <c r="B13" s="4"/>
      <c r="C13" s="5"/>
      <c r="D13" s="5"/>
      <c r="E13" s="6" t="n">
        <f aca="false">C13*D13</f>
        <v>0</v>
      </c>
      <c r="F13" s="6" t="n">
        <f aca="false">E13/1000</f>
        <v>0</v>
      </c>
      <c r="G13" s="4" t="s">
        <v>15</v>
      </c>
      <c r="H13" s="4"/>
    </row>
    <row r="14" customFormat="false" ht="15.75" hidden="false" customHeight="false" outlineLevel="0" collapsed="false">
      <c r="A14" s="4"/>
      <c r="B14" s="4"/>
      <c r="C14" s="5"/>
      <c r="D14" s="5"/>
      <c r="E14" s="6" t="n">
        <f aca="false">C14*D14</f>
        <v>0</v>
      </c>
      <c r="F14" s="6" t="n">
        <f aca="false">E14/1000</f>
        <v>0</v>
      </c>
      <c r="G14" s="4" t="s">
        <v>15</v>
      </c>
      <c r="H14" s="4"/>
    </row>
    <row r="15" customFormat="false" ht="15.75" hidden="false" customHeight="false" outlineLevel="0" collapsed="false">
      <c r="A15" s="4"/>
      <c r="B15" s="4"/>
      <c r="C15" s="5"/>
      <c r="D15" s="5"/>
      <c r="E15" s="6" t="n">
        <f aca="false">C15*D15</f>
        <v>0</v>
      </c>
      <c r="F15" s="6" t="n">
        <f aca="false">E15/1000</f>
        <v>0</v>
      </c>
      <c r="G15" s="4" t="s">
        <v>15</v>
      </c>
      <c r="H15" s="4"/>
    </row>
    <row r="16" customFormat="false" ht="15.75" hidden="false" customHeight="false" outlineLevel="0" collapsed="false">
      <c r="A16" s="4"/>
      <c r="B16" s="4"/>
      <c r="C16" s="5"/>
      <c r="D16" s="5"/>
      <c r="E16" s="6" t="n">
        <f aca="false">C16*D16</f>
        <v>0</v>
      </c>
      <c r="F16" s="6" t="n">
        <f aca="false">E16/1000</f>
        <v>0</v>
      </c>
      <c r="G16" s="4" t="s">
        <v>15</v>
      </c>
      <c r="H16" s="4"/>
    </row>
    <row r="17" customFormat="false" ht="15.75" hidden="false" customHeight="false" outlineLevel="0" collapsed="false">
      <c r="A17" s="4"/>
      <c r="B17" s="4"/>
      <c r="C17" s="5"/>
      <c r="D17" s="5"/>
      <c r="E17" s="6" t="n">
        <f aca="false">C17*D17</f>
        <v>0</v>
      </c>
      <c r="F17" s="6" t="n">
        <f aca="false">E17/1000</f>
        <v>0</v>
      </c>
      <c r="G17" s="4" t="s">
        <v>15</v>
      </c>
      <c r="H17" s="4"/>
    </row>
    <row r="18" customFormat="false" ht="15.75" hidden="false" customHeight="false" outlineLevel="0" collapsed="false">
      <c r="A18" s="4"/>
      <c r="B18" s="4"/>
      <c r="C18" s="5"/>
      <c r="D18" s="5"/>
      <c r="E18" s="6" t="n">
        <f aca="false">C18*D18</f>
        <v>0</v>
      </c>
      <c r="F18" s="6" t="n">
        <f aca="false">E18/1000</f>
        <v>0</v>
      </c>
      <c r="G18" s="4" t="s">
        <v>15</v>
      </c>
      <c r="H18" s="4"/>
    </row>
    <row r="19" customFormat="false" ht="15.75" hidden="false" customHeight="false" outlineLevel="0" collapsed="false">
      <c r="A19" s="4"/>
      <c r="B19" s="4"/>
      <c r="C19" s="5"/>
      <c r="D19" s="5"/>
      <c r="E19" s="6" t="n">
        <f aca="false">C19*D19</f>
        <v>0</v>
      </c>
      <c r="F19" s="6" t="n">
        <f aca="false">E19/1000</f>
        <v>0</v>
      </c>
      <c r="G19" s="4" t="s">
        <v>15</v>
      </c>
      <c r="H19" s="4"/>
    </row>
    <row r="20" customFormat="false" ht="15.75" hidden="false" customHeight="false" outlineLevel="0" collapsed="false">
      <c r="A20" s="4"/>
      <c r="B20" s="4"/>
      <c r="C20" s="5"/>
      <c r="D20" s="5"/>
      <c r="E20" s="6" t="n">
        <f aca="false">C20*D20</f>
        <v>0</v>
      </c>
      <c r="F20" s="6" t="n">
        <f aca="false">E20/1000</f>
        <v>0</v>
      </c>
      <c r="G20" s="4" t="s">
        <v>15</v>
      </c>
      <c r="H20" s="4"/>
    </row>
    <row r="21" customFormat="false" ht="15.75" hidden="false" customHeight="false" outlineLevel="0" collapsed="false">
      <c r="A21" s="4"/>
      <c r="B21" s="4"/>
      <c r="C21" s="5"/>
      <c r="D21" s="5"/>
      <c r="E21" s="6" t="n">
        <f aca="false">C21*D21</f>
        <v>0</v>
      </c>
      <c r="F21" s="6" t="n">
        <f aca="false">E21/1000</f>
        <v>0</v>
      </c>
      <c r="G21" s="4" t="s">
        <v>15</v>
      </c>
      <c r="H21" s="4"/>
    </row>
    <row r="22" customFormat="false" ht="18.65" hidden="false" customHeight="true" outlineLevel="0" collapsed="false">
      <c r="A22" s="7" t="s">
        <v>16</v>
      </c>
      <c r="B22" s="7"/>
      <c r="C22" s="7"/>
      <c r="D22" s="8"/>
      <c r="E22" s="9" t="n">
        <f aca="false">SUMIF(G3:G21, "Sim",E3:E21)</f>
        <v>13500</v>
      </c>
      <c r="F22" s="9" t="n">
        <f aca="false">SUMIF(G3:G21,"Sim",F3:F21)</f>
        <v>13.5</v>
      </c>
      <c r="G22" s="7"/>
      <c r="H22" s="7"/>
    </row>
  </sheetData>
  <mergeCells count="3">
    <mergeCell ref="A1:H1"/>
    <mergeCell ref="A22:C22"/>
    <mergeCell ref="G22:H22"/>
  </mergeCells>
  <dataValidations count="2">
    <dataValidation allowBlank="true" errorStyle="stop" operator="between" showDropDown="false" showErrorMessage="true" showInputMessage="true" sqref="G3:G21" type="list">
      <formula1>"Sim,Não"</formula1>
      <formula2>0</formula2>
    </dataValidation>
    <dataValidation allowBlank="true" errorStyle="stop" operator="between" showDropDown="false" showErrorMessage="false" showInputMessage="false" sqref="G22" type="list">
      <formula1>"Sim,Parcial,Não"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H16" activeCellId="0" sqref="H16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0" width="36.86"/>
    <col collapsed="false" customWidth="true" hidden="false" outlineLevel="0" max="2" min="2" style="10" width="15.29"/>
    <col collapsed="false" customWidth="true" hidden="false" outlineLevel="0" max="3" min="3" style="10" width="24.71"/>
    <col collapsed="false" customWidth="true" hidden="false" outlineLevel="0" max="5" min="4" style="10" width="18"/>
    <col collapsed="false" customWidth="true" hidden="false" outlineLevel="0" max="6" min="6" style="10" width="20"/>
    <col collapsed="false" customWidth="true" hidden="false" outlineLevel="0" max="8" min="7" style="10" width="18"/>
    <col collapsed="false" customWidth="true" hidden="false" outlineLevel="0" max="9" min="9" style="10" width="12"/>
    <col collapsed="false" customWidth="false" hidden="false" outlineLevel="0" max="16384" min="10" style="10" width="9.14"/>
  </cols>
  <sheetData>
    <row r="1" customFormat="false" ht="15" hidden="false" customHeight="false" outlineLevel="0" collapsed="false">
      <c r="A1" s="11" t="s">
        <v>17</v>
      </c>
      <c r="B1" s="11"/>
      <c r="C1" s="11"/>
    </row>
    <row r="2" customFormat="false" ht="18.65" hidden="false" customHeight="false" outlineLevel="0" collapsed="false">
      <c r="A2" s="12" t="s">
        <v>18</v>
      </c>
      <c r="B2" s="12" t="s">
        <v>19</v>
      </c>
      <c r="C2" s="12" t="s">
        <v>20</v>
      </c>
    </row>
    <row r="3" customFormat="false" ht="52.2" hidden="false" customHeight="false" outlineLevel="0" collapsed="false">
      <c r="A3" s="13" t="s">
        <v>21</v>
      </c>
      <c r="B3" s="14" t="n">
        <v>200</v>
      </c>
      <c r="C3" s="13"/>
    </row>
    <row r="4" customFormat="false" ht="15" hidden="false" customHeight="false" outlineLevel="0" collapsed="false">
      <c r="A4" s="13" t="s">
        <v>22</v>
      </c>
      <c r="B4" s="14" t="n">
        <v>0.9</v>
      </c>
      <c r="C4" s="13"/>
    </row>
    <row r="5" customFormat="false" ht="15" hidden="false" customHeight="false" outlineLevel="0" collapsed="false">
      <c r="A5" s="13" t="s">
        <v>23</v>
      </c>
      <c r="B5" s="14" t="n">
        <v>0.85</v>
      </c>
      <c r="C5" s="13"/>
    </row>
    <row r="6" customFormat="false" ht="39.55" hidden="false" customHeight="false" outlineLevel="0" collapsed="false">
      <c r="A6" s="13" t="s">
        <v>24</v>
      </c>
      <c r="B6" s="14" t="n">
        <f aca="false">(2*B3*3)/1000</f>
        <v>1.2</v>
      </c>
      <c r="C6" s="13"/>
    </row>
    <row r="7" customFormat="false" ht="26.85" hidden="false" customHeight="false" outlineLevel="0" collapsed="false">
      <c r="A7" s="13" t="s">
        <v>25</v>
      </c>
      <c r="B7" s="14" t="n">
        <v>15</v>
      </c>
      <c r="C7" s="13"/>
    </row>
    <row r="8" customFormat="false" ht="19.5" hidden="false" customHeight="true" outlineLevel="0" collapsed="false">
      <c r="A8" s="13" t="s">
        <v>26</v>
      </c>
      <c r="B8" s="14" t="n">
        <v>0</v>
      </c>
      <c r="C8" s="13"/>
    </row>
    <row r="9" customFormat="false" ht="19.5" hidden="false" customHeight="true" outlineLevel="0" collapsed="false">
      <c r="A9" s="15"/>
      <c r="B9" s="15"/>
      <c r="C9" s="15"/>
    </row>
    <row r="10" customFormat="false" ht="19.5" hidden="false" customHeight="true" outlineLevel="0" collapsed="false">
      <c r="A10" s="15"/>
      <c r="B10" s="15"/>
      <c r="C10" s="15"/>
    </row>
    <row r="12" customFormat="false" ht="52.95" hidden="false" customHeight="false" outlineLevel="0" collapsed="false">
      <c r="A12" s="16" t="s">
        <v>27</v>
      </c>
      <c r="B12" s="16" t="s">
        <v>28</v>
      </c>
      <c r="C12" s="16" t="s">
        <v>29</v>
      </c>
      <c r="D12" s="16" t="s">
        <v>30</v>
      </c>
      <c r="E12" s="16" t="s">
        <v>31</v>
      </c>
      <c r="F12" s="16" t="s">
        <v>32</v>
      </c>
      <c r="G12" s="16" t="s">
        <v>33</v>
      </c>
      <c r="H12" s="16" t="s">
        <v>34</v>
      </c>
      <c r="I12" s="16" t="s">
        <v>35</v>
      </c>
    </row>
    <row r="13" customFormat="false" ht="15" hidden="false" customHeight="false" outlineLevel="0" collapsed="false">
      <c r="A13" s="13" t="s">
        <v>36</v>
      </c>
      <c r="B13" s="17" t="n">
        <f aca="false">'Dados Pluviométricos'!B4</f>
        <v>230.432258064516</v>
      </c>
      <c r="C13" s="18" t="n">
        <v>15</v>
      </c>
      <c r="D13" s="19" t="n">
        <f aca="false">((B13-$B$6)*$B$3*$B$4*$B$5)/1000</f>
        <v>35.072535483871</v>
      </c>
      <c r="E13" s="19" t="n">
        <f aca="false">$B$8+D13</f>
        <v>35.072535483871</v>
      </c>
      <c r="F13" s="19" t="n">
        <f aca="false">MIN(C13,E13)</f>
        <v>15</v>
      </c>
      <c r="G13" s="19" t="n">
        <f aca="false">MIN($B$7,E13-F13)</f>
        <v>15</v>
      </c>
      <c r="H13" s="19" t="n">
        <f aca="false">MAX(0,(E13-F13)-$B$7)</f>
        <v>5.07253548387097</v>
      </c>
      <c r="I13" s="13" t="str">
        <f aca="false">IF(C13="","",IF(F13=C13,"SIM","NÃO"))</f>
        <v>SIM</v>
      </c>
    </row>
    <row r="14" customFormat="false" ht="15" hidden="false" customHeight="false" outlineLevel="0" collapsed="false">
      <c r="A14" s="13" t="s">
        <v>37</v>
      </c>
      <c r="B14" s="17" t="n">
        <f aca="false">'Dados Pluviométricos'!B5</f>
        <v>193.887096774194</v>
      </c>
      <c r="C14" s="18" t="n">
        <v>15</v>
      </c>
      <c r="D14" s="19" t="n">
        <f aca="false">((B14-$B$6)*$B$3*$B$4*$B$5)/1000</f>
        <v>29.4811258064516</v>
      </c>
      <c r="E14" s="19" t="n">
        <f aca="false">G13+D14</f>
        <v>44.4811258064516</v>
      </c>
      <c r="F14" s="19" t="n">
        <f aca="false">MIN(C14,E14)</f>
        <v>15</v>
      </c>
      <c r="G14" s="19" t="n">
        <f aca="false">MIN($B$7,E14-F14)</f>
        <v>15</v>
      </c>
      <c r="H14" s="19" t="n">
        <f aca="false">MAX(0,(E14-F14)-$B$7)</f>
        <v>14.4811258064516</v>
      </c>
      <c r="I14" s="13" t="str">
        <f aca="false">IF(C14="","",IF(F14=C14,"SIM","NÃO"))</f>
        <v>SIM</v>
      </c>
    </row>
    <row r="15" customFormat="false" ht="15" hidden="false" customHeight="false" outlineLevel="0" collapsed="false">
      <c r="A15" s="13" t="s">
        <v>38</v>
      </c>
      <c r="B15" s="17" t="n">
        <f aca="false">'Dados Pluviométricos'!B6</f>
        <v>138.832258064516</v>
      </c>
      <c r="C15" s="18" t="n">
        <v>15</v>
      </c>
      <c r="D15" s="19" t="n">
        <f aca="false">((B15-$B$6)*$B$3*$B$4*$B$5)/1000</f>
        <v>21.057735483871</v>
      </c>
      <c r="E15" s="19" t="n">
        <f aca="false">G14+D15</f>
        <v>36.057735483871</v>
      </c>
      <c r="F15" s="19" t="n">
        <f aca="false">MIN(C15,E15)</f>
        <v>15</v>
      </c>
      <c r="G15" s="19" t="n">
        <f aca="false">MIN($B$7,E15-F15)</f>
        <v>15</v>
      </c>
      <c r="H15" s="19" t="n">
        <f aca="false">MAX(0,(E15-F15)-$B$7)</f>
        <v>6.05773548387097</v>
      </c>
      <c r="I15" s="13" t="str">
        <f aca="false">IF(C15="","",IF(F15=C15,"SIM","NÃO"))</f>
        <v>SIM</v>
      </c>
    </row>
    <row r="16" customFormat="false" ht="15" hidden="false" customHeight="false" outlineLevel="0" collapsed="false">
      <c r="A16" s="13" t="s">
        <v>39</v>
      </c>
      <c r="B16" s="17" t="n">
        <f aca="false">'Dados Pluviométricos'!B7</f>
        <v>90.2225806451613</v>
      </c>
      <c r="C16" s="18" t="n">
        <v>15</v>
      </c>
      <c r="D16" s="19" t="n">
        <f aca="false">((B16-$B$6)*$B$3*$B$4*$B$5)/1000</f>
        <v>13.6204548387097</v>
      </c>
      <c r="E16" s="19" t="n">
        <f aca="false">G15+D16</f>
        <v>28.6204548387097</v>
      </c>
      <c r="F16" s="19" t="n">
        <f aca="false">MIN(C16,E16)</f>
        <v>15</v>
      </c>
      <c r="G16" s="19" t="n">
        <f aca="false">MIN($B$7,E16-F16)</f>
        <v>13.6204548387097</v>
      </c>
      <c r="H16" s="19" t="n">
        <f aca="false">MAX(0,(E16-F16)-$B$7)</f>
        <v>0</v>
      </c>
      <c r="I16" s="13" t="str">
        <f aca="false">IF(C16="","",IF(F16=C16,"SIM","NÃO"))</f>
        <v>SIM</v>
      </c>
    </row>
    <row r="17" customFormat="false" ht="15" hidden="false" customHeight="false" outlineLevel="0" collapsed="false">
      <c r="A17" s="13" t="s">
        <v>40</v>
      </c>
      <c r="B17" s="17" t="n">
        <f aca="false">'Dados Pluviométricos'!B8</f>
        <v>101.854838709677</v>
      </c>
      <c r="C17" s="18" t="n">
        <v>15</v>
      </c>
      <c r="D17" s="19" t="n">
        <f aca="false">((B17-$B$6)*$B$3*$B$4*$B$5)/1000</f>
        <v>15.4001903225806</v>
      </c>
      <c r="E17" s="19" t="n">
        <f aca="false">G16+D17</f>
        <v>29.0206451612903</v>
      </c>
      <c r="F17" s="19" t="n">
        <f aca="false">MIN(C17,E17)</f>
        <v>15</v>
      </c>
      <c r="G17" s="19" t="n">
        <f aca="false">MIN($B$7,E17-F17)</f>
        <v>14.0206451612903</v>
      </c>
      <c r="H17" s="19" t="n">
        <f aca="false">MAX(0,(E17-F17)-$B$7)</f>
        <v>0</v>
      </c>
      <c r="I17" s="13" t="str">
        <f aca="false">IF(C17="","",IF(F17=C17,"SIM","NÃO"))</f>
        <v>SIM</v>
      </c>
    </row>
    <row r="18" customFormat="false" ht="15" hidden="false" customHeight="false" outlineLevel="0" collapsed="false">
      <c r="A18" s="13" t="s">
        <v>41</v>
      </c>
      <c r="B18" s="17" t="n">
        <f aca="false">'Dados Pluviométricos'!B9</f>
        <v>85.8354838709677</v>
      </c>
      <c r="C18" s="18" t="n">
        <v>15</v>
      </c>
      <c r="D18" s="19" t="n">
        <f aca="false">((B18-$B$6)*$B$3*$B$4*$B$5)/1000</f>
        <v>12.9492290322581</v>
      </c>
      <c r="E18" s="19" t="n">
        <f aca="false">G17+D18</f>
        <v>26.9698741935484</v>
      </c>
      <c r="F18" s="19" t="n">
        <f aca="false">MIN(C18,E18)</f>
        <v>15</v>
      </c>
      <c r="G18" s="19" t="n">
        <f aca="false">MIN($B$7,E18-F18)</f>
        <v>11.9698741935484</v>
      </c>
      <c r="H18" s="19" t="n">
        <f aca="false">MAX(0,(E18-F18)-$B$7)</f>
        <v>0</v>
      </c>
      <c r="I18" s="13" t="str">
        <f aca="false">IF(C18="","",IF(F18=C18,"SIM","NÃO"))</f>
        <v>SIM</v>
      </c>
    </row>
    <row r="19" customFormat="false" ht="15" hidden="false" customHeight="false" outlineLevel="0" collapsed="false">
      <c r="A19" s="13" t="s">
        <v>42</v>
      </c>
      <c r="B19" s="17" t="n">
        <f aca="false">'Dados Pluviométricos'!B10</f>
        <v>69.7774193548387</v>
      </c>
      <c r="C19" s="18" t="n">
        <v>15</v>
      </c>
      <c r="D19" s="19" t="n">
        <f aca="false">((B19-$B$6)*$B$3*$B$4*$B$5)/1000</f>
        <v>10.4923451612903</v>
      </c>
      <c r="E19" s="19" t="n">
        <f aca="false">G18+D19</f>
        <v>22.4622193548387</v>
      </c>
      <c r="F19" s="19" t="n">
        <f aca="false">MIN(C19,E19)</f>
        <v>15</v>
      </c>
      <c r="G19" s="19" t="n">
        <f aca="false">MIN($B$7,E19-F19)</f>
        <v>7.4622193548387</v>
      </c>
      <c r="H19" s="19" t="n">
        <f aca="false">MAX(0,(E19-F19)-$B$7)</f>
        <v>0</v>
      </c>
      <c r="I19" s="13" t="str">
        <f aca="false">IF(C19="","",IF(F19=C19,"SIM","NÃO"))</f>
        <v>SIM</v>
      </c>
    </row>
    <row r="20" customFormat="false" ht="15" hidden="false" customHeight="false" outlineLevel="0" collapsed="false">
      <c r="A20" s="13" t="s">
        <v>43</v>
      </c>
      <c r="B20" s="17" t="n">
        <f aca="false">'Dados Pluviométricos'!B11</f>
        <v>57.3354838709677</v>
      </c>
      <c r="C20" s="18" t="n">
        <v>15</v>
      </c>
      <c r="D20" s="19" t="n">
        <f aca="false">((B20-$B$6)*$B$3*$B$4*$B$5)/1000</f>
        <v>8.58872903225807</v>
      </c>
      <c r="E20" s="19" t="n">
        <f aca="false">G19+D20</f>
        <v>16.0509483870968</v>
      </c>
      <c r="F20" s="19" t="n">
        <f aca="false">MIN(C20,E20)</f>
        <v>15</v>
      </c>
      <c r="G20" s="19" t="n">
        <f aca="false">MIN($B$7,E20-F20)</f>
        <v>1.05094838709677</v>
      </c>
      <c r="H20" s="19" t="n">
        <f aca="false">MAX(0,(E20-F20)-$B$7)</f>
        <v>0</v>
      </c>
      <c r="I20" s="13" t="str">
        <f aca="false">IF(C20="","",IF(F20=C20,"SIM","NÃO"))</f>
        <v>SIM</v>
      </c>
    </row>
    <row r="21" customFormat="false" ht="15" hidden="false" customHeight="false" outlineLevel="0" collapsed="false">
      <c r="A21" s="13" t="s">
        <v>44</v>
      </c>
      <c r="B21" s="17" t="n">
        <f aca="false">'Dados Pluviométricos'!B12</f>
        <v>102.058064516129</v>
      </c>
      <c r="C21" s="18" t="n">
        <v>15</v>
      </c>
      <c r="D21" s="19" t="n">
        <f aca="false">((B21-$B$6)*$B$3*$B$4*$B$5)/1000</f>
        <v>15.4312838709677</v>
      </c>
      <c r="E21" s="19" t="n">
        <f aca="false">G20+D21</f>
        <v>16.4822322580645</v>
      </c>
      <c r="F21" s="19" t="n">
        <f aca="false">MIN(C21,E21)</f>
        <v>15</v>
      </c>
      <c r="G21" s="19" t="n">
        <f aca="false">MIN($B$7,E21-F21)</f>
        <v>1.48223225806451</v>
      </c>
      <c r="H21" s="19" t="n">
        <f aca="false">MAX(0,(E21-F21)-$B$7)</f>
        <v>0</v>
      </c>
      <c r="I21" s="13" t="str">
        <f aca="false">IF(C21="","",IF(F21=C21,"SIM","NÃO"))</f>
        <v>SIM</v>
      </c>
    </row>
    <row r="22" customFormat="false" ht="15" hidden="false" customHeight="false" outlineLevel="0" collapsed="false">
      <c r="A22" s="13" t="s">
        <v>45</v>
      </c>
      <c r="B22" s="17" t="n">
        <f aca="false">'Dados Pluviométricos'!B13</f>
        <v>174.093548387097</v>
      </c>
      <c r="C22" s="18" t="n">
        <v>15</v>
      </c>
      <c r="D22" s="19" t="n">
        <f aca="false">((B22-$B$6)*$B$3*$B$4*$B$5)/1000</f>
        <v>26.4527129032258</v>
      </c>
      <c r="E22" s="19" t="n">
        <f aca="false">G21+D22</f>
        <v>27.9349451612903</v>
      </c>
      <c r="F22" s="19" t="n">
        <f aca="false">MIN(C22,E22)</f>
        <v>15</v>
      </c>
      <c r="G22" s="19" t="n">
        <f aca="false">MIN($B$7,E22-F22)</f>
        <v>12.9349451612903</v>
      </c>
      <c r="H22" s="19" t="n">
        <f aca="false">MAX(0,(E22-F22)-$B$7)</f>
        <v>0</v>
      </c>
      <c r="I22" s="13" t="str">
        <f aca="false">IF(C22="","",IF(F22=C22,"SIM","NÃO"))</f>
        <v>SIM</v>
      </c>
    </row>
    <row r="23" customFormat="false" ht="15" hidden="false" customHeight="false" outlineLevel="0" collapsed="false">
      <c r="A23" s="13" t="s">
        <v>46</v>
      </c>
      <c r="B23" s="17" t="n">
        <f aca="false">'Dados Pluviométricos'!B14</f>
        <v>157.629032258064</v>
      </c>
      <c r="C23" s="18" t="n">
        <v>15</v>
      </c>
      <c r="D23" s="19" t="n">
        <f aca="false">((B23-$B$6)*$B$3*$B$4*$B$5)/1000</f>
        <v>23.9336419354839</v>
      </c>
      <c r="E23" s="19" t="n">
        <f aca="false">G22+D23</f>
        <v>36.8685870967742</v>
      </c>
      <c r="F23" s="19" t="n">
        <f aca="false">MIN(C23,E23)</f>
        <v>15</v>
      </c>
      <c r="G23" s="19" t="n">
        <f aca="false">MIN($B$7,E23-F23)</f>
        <v>15</v>
      </c>
      <c r="H23" s="19" t="n">
        <f aca="false">MAX(0,(E23-F23)-$B$7)</f>
        <v>6.86858709677419</v>
      </c>
      <c r="I23" s="13" t="str">
        <f aca="false">IF(C23="","",IF(F23=C23,"SIM","NÃO"))</f>
        <v>SIM</v>
      </c>
    </row>
    <row r="24" customFormat="false" ht="15" hidden="false" customHeight="false" outlineLevel="0" collapsed="false">
      <c r="A24" s="13" t="s">
        <v>47</v>
      </c>
      <c r="B24" s="17" t="n">
        <f aca="false">'Dados Pluviométricos'!B15</f>
        <v>195.074193548387</v>
      </c>
      <c r="C24" s="18" t="n">
        <v>15</v>
      </c>
      <c r="D24" s="19" t="n">
        <f aca="false">((B24-$B$6)*$B$3*$B$4*$B$5)/1000</f>
        <v>29.6627516129032</v>
      </c>
      <c r="E24" s="19" t="n">
        <f aca="false">G23+D24</f>
        <v>44.6627516129032</v>
      </c>
      <c r="F24" s="19" t="n">
        <f aca="false">MIN(C24,E24)</f>
        <v>15</v>
      </c>
      <c r="G24" s="19" t="n">
        <f aca="false">MIN($B$7,E24-F24)</f>
        <v>15</v>
      </c>
      <c r="H24" s="19" t="n">
        <f aca="false">MAX(0,(E24-F24)-$B$7)</f>
        <v>14.6627516129032</v>
      </c>
      <c r="I24" s="13" t="str">
        <f aca="false">IF(C24="","",IF(F24=C24,"SIM","NÃO"))</f>
        <v>SIM</v>
      </c>
    </row>
  </sheetData>
  <mergeCells count="1">
    <mergeCell ref="A1:C1"/>
  </mergeCells>
  <dataValidations count="1">
    <dataValidation allowBlank="true" errorStyle="stop" operator="between" showDropDown="false" showErrorMessage="false" showInputMessage="false" sqref="A13:A24" type="whole">
      <formula1>1</formula1>
      <formula2>12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D11" activeCellId="0" sqref="D1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0" width="23"/>
    <col collapsed="false" customWidth="true" hidden="false" outlineLevel="0" max="2" min="2" style="20" width="21.57"/>
  </cols>
  <sheetData>
    <row r="1" customFormat="false" ht="28.5" hidden="false" customHeight="true" outlineLevel="0" collapsed="false">
      <c r="A1" s="21" t="s">
        <v>48</v>
      </c>
      <c r="B1" s="21"/>
    </row>
    <row r="2" customFormat="false" ht="15.75" hidden="false" customHeight="true" outlineLevel="0" collapsed="false">
      <c r="A2" s="22" t="s">
        <v>49</v>
      </c>
      <c r="B2" s="22"/>
    </row>
    <row r="3" customFormat="false" ht="15" hidden="false" customHeight="true" outlineLevel="0" collapsed="false">
      <c r="A3" s="23" t="s">
        <v>27</v>
      </c>
      <c r="B3" s="23" t="s">
        <v>50</v>
      </c>
    </row>
    <row r="4" customFormat="false" ht="15" hidden="false" customHeight="false" outlineLevel="0" collapsed="false">
      <c r="A4" s="24" t="s">
        <v>36</v>
      </c>
      <c r="B4" s="25" t="n">
        <v>230.432258064516</v>
      </c>
    </row>
    <row r="5" customFormat="false" ht="15" hidden="false" customHeight="false" outlineLevel="0" collapsed="false">
      <c r="A5" s="24" t="s">
        <v>37</v>
      </c>
      <c r="B5" s="25" t="n">
        <v>193.887096774194</v>
      </c>
    </row>
    <row r="6" customFormat="false" ht="15" hidden="false" customHeight="false" outlineLevel="0" collapsed="false">
      <c r="A6" s="24" t="s">
        <v>38</v>
      </c>
      <c r="B6" s="25" t="n">
        <v>138.832258064516</v>
      </c>
    </row>
    <row r="7" customFormat="false" ht="15" hidden="false" customHeight="false" outlineLevel="0" collapsed="false">
      <c r="A7" s="24" t="s">
        <v>39</v>
      </c>
      <c r="B7" s="25" t="n">
        <v>90.2225806451613</v>
      </c>
    </row>
    <row r="8" customFormat="false" ht="15" hidden="false" customHeight="false" outlineLevel="0" collapsed="false">
      <c r="A8" s="24" t="s">
        <v>40</v>
      </c>
      <c r="B8" s="25" t="n">
        <v>101.854838709677</v>
      </c>
    </row>
    <row r="9" customFormat="false" ht="15" hidden="false" customHeight="false" outlineLevel="0" collapsed="false">
      <c r="A9" s="24" t="s">
        <v>41</v>
      </c>
      <c r="B9" s="25" t="n">
        <v>85.8354838709677</v>
      </c>
    </row>
    <row r="10" customFormat="false" ht="15" hidden="false" customHeight="false" outlineLevel="0" collapsed="false">
      <c r="A10" s="24" t="s">
        <v>42</v>
      </c>
      <c r="B10" s="25" t="n">
        <v>69.7774193548387</v>
      </c>
    </row>
    <row r="11" customFormat="false" ht="15" hidden="false" customHeight="false" outlineLevel="0" collapsed="false">
      <c r="A11" s="24" t="s">
        <v>43</v>
      </c>
      <c r="B11" s="25" t="n">
        <v>57.3354838709677</v>
      </c>
    </row>
    <row r="12" customFormat="false" ht="15" hidden="false" customHeight="false" outlineLevel="0" collapsed="false">
      <c r="A12" s="24" t="s">
        <v>44</v>
      </c>
      <c r="B12" s="25" t="n">
        <v>102.058064516129</v>
      </c>
    </row>
    <row r="13" customFormat="false" ht="15" hidden="false" customHeight="false" outlineLevel="0" collapsed="false">
      <c r="A13" s="24" t="s">
        <v>45</v>
      </c>
      <c r="B13" s="25" t="n">
        <v>174.093548387097</v>
      </c>
    </row>
    <row r="14" customFormat="false" ht="15" hidden="false" customHeight="false" outlineLevel="0" collapsed="false">
      <c r="A14" s="24" t="s">
        <v>46</v>
      </c>
      <c r="B14" s="25" t="n">
        <v>157.629032258064</v>
      </c>
    </row>
    <row r="15" customFormat="false" ht="15" hidden="false" customHeight="false" outlineLevel="0" collapsed="false">
      <c r="A15" s="24" t="s">
        <v>47</v>
      </c>
      <c r="B15" s="25" t="n">
        <v>195.074193548387</v>
      </c>
    </row>
    <row r="16" customFormat="false" ht="15" hidden="false" customHeight="false" outlineLevel="0" collapsed="false">
      <c r="A16" s="23" t="s">
        <v>51</v>
      </c>
      <c r="B16" s="26" t="n">
        <f aca="false">AVERAGE(B4:B15)</f>
        <v>133.086021505376</v>
      </c>
    </row>
  </sheetData>
  <sheetProtection algorithmName="SHA-512" hashValue="Fx34RJVdcn1rLglteKZjs+laS7s5SSyzmti6coHfPvvwP1sm9LJaFxLpx5PM1jOUHxLq8a0APnze+s1vZOGZCg==" saltValue="IhVvUw2bU+mBqX+KnNg9CA==" spinCount="100000" sheet="true" objects="true" scenarios="true"/>
  <mergeCells count="2">
    <mergeCell ref="A1:B1"/>
    <mergeCell ref="A2:B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9.1484375" defaultRowHeight="18.75" customHeight="false" zeroHeight="false" outlineLevelRow="0" outlineLevelCol="0"/>
  <cols>
    <col collapsed="false" customWidth="true" hidden="false" outlineLevel="0" max="1" min="1" style="27" width="28"/>
    <col collapsed="false" customWidth="true" hidden="false" outlineLevel="0" max="2" min="2" style="27" width="20"/>
    <col collapsed="false" customWidth="true" hidden="false" outlineLevel="0" max="3" min="3" style="27" width="38"/>
    <col collapsed="false" customWidth="false" hidden="false" outlineLevel="0" max="16384" min="4" style="27" width="9.14"/>
  </cols>
  <sheetData>
    <row r="1" customFormat="false" ht="21.6" hidden="false" customHeight="false" outlineLevel="0" collapsed="false">
      <c r="A1" s="28" t="s">
        <v>52</v>
      </c>
      <c r="B1" s="28" t="s">
        <v>53</v>
      </c>
      <c r="C1" s="28" t="s">
        <v>54</v>
      </c>
    </row>
    <row r="2" customFormat="false" ht="18.75" hidden="false" customHeight="false" outlineLevel="0" collapsed="false">
      <c r="A2" s="29" t="s">
        <v>55</v>
      </c>
      <c r="B2" s="29" t="s">
        <v>56</v>
      </c>
      <c r="C2" s="30" t="s">
        <v>57</v>
      </c>
    </row>
    <row r="3" customFormat="false" ht="18.75" hidden="false" customHeight="false" outlineLevel="0" collapsed="false">
      <c r="A3" s="31" t="s">
        <v>58</v>
      </c>
      <c r="B3" s="31" t="s">
        <v>59</v>
      </c>
      <c r="C3" s="32" t="s">
        <v>57</v>
      </c>
    </row>
    <row r="4" customFormat="false" ht="18.75" hidden="false" customHeight="false" outlineLevel="0" collapsed="false">
      <c r="A4" s="31" t="s">
        <v>60</v>
      </c>
      <c r="B4" s="31" t="s">
        <v>61</v>
      </c>
      <c r="C4" s="32" t="s">
        <v>62</v>
      </c>
    </row>
    <row r="5" customFormat="false" ht="32.8" hidden="false" customHeight="false" outlineLevel="0" collapsed="false">
      <c r="A5" s="31" t="s">
        <v>63</v>
      </c>
      <c r="B5" s="31" t="s">
        <v>64</v>
      </c>
      <c r="C5" s="32" t="s">
        <v>62</v>
      </c>
    </row>
    <row r="6" customFormat="false" ht="18.75" hidden="false" customHeight="false" outlineLevel="0" collapsed="false">
      <c r="A6" s="31" t="s">
        <v>65</v>
      </c>
      <c r="B6" s="31" t="s">
        <v>66</v>
      </c>
      <c r="C6" s="32" t="s">
        <v>67</v>
      </c>
    </row>
    <row r="7" customFormat="false" ht="18.75" hidden="false" customHeight="false" outlineLevel="0" collapsed="false">
      <c r="A7" s="31" t="s">
        <v>68</v>
      </c>
      <c r="B7" s="31" t="s">
        <v>69</v>
      </c>
      <c r="C7" s="32" t="s">
        <v>67</v>
      </c>
    </row>
    <row r="8" customFormat="false" ht="18.75" hidden="false" customHeight="false" outlineLevel="0" collapsed="false">
      <c r="A8" s="31" t="s">
        <v>70</v>
      </c>
      <c r="B8" s="31" t="s">
        <v>71</v>
      </c>
      <c r="C8" s="32" t="s">
        <v>72</v>
      </c>
    </row>
    <row r="9" customFormat="false" ht="18.75" hidden="false" customHeight="false" outlineLevel="0" collapsed="false">
      <c r="A9" s="33"/>
      <c r="B9" s="33"/>
      <c r="C9" s="34"/>
    </row>
    <row r="10" customFormat="false" ht="95.25" hidden="false" customHeight="true" outlineLevel="0" collapsed="false">
      <c r="A10" s="35" t="s">
        <v>73</v>
      </c>
      <c r="B10" s="35"/>
      <c r="C10" s="35"/>
    </row>
  </sheetData>
  <sheetProtection sheet="true" objects="true" scenarios="true"/>
  <mergeCells count="1">
    <mergeCell ref="A10:C1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2026-02-12T15:20:28Z</dcterms:created>
  <dc:creator>openpyxl</dc:creator>
  <dc:description/>
  <dc:language>pt-BR</dc:language>
  <cp:lastModifiedBy/>
  <dcterms:modified xsi:type="dcterms:W3CDTF">2026-08-04T10:56:21Z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